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Plantillas\"/>
    </mc:Choice>
  </mc:AlternateContent>
  <xr:revisionPtr revIDLastSave="0" documentId="13_ncr:1_{C7E1F6D4-5414-4742-86F7-1C030B5A68BB}" xr6:coauthVersionLast="47" xr6:coauthVersionMax="47" xr10:uidLastSave="{00000000-0000-0000-0000-000000000000}"/>
  <bookViews>
    <workbookView xWindow="-120" yWindow="-120" windowWidth="29040" windowHeight="15840" activeTab="2" xr2:uid="{BB891CFB-7DDC-4F0A-8285-0333A013FE99}"/>
  </bookViews>
  <sheets>
    <sheet name="Gastos" sheetId="1" r:id="rId1"/>
    <sheet name="Ingresos" sheetId="2" r:id="rId2"/>
    <sheet name="Concentrado mensu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D6" i="3"/>
  <c r="D3" i="3"/>
  <c r="A2" i="3"/>
  <c r="B8" i="3" s="1" a="1"/>
  <c r="B8" i="3" s="1"/>
  <c r="B7" i="3" s="1"/>
  <c r="M39" i="3"/>
  <c r="L39" i="3"/>
  <c r="K39" i="3"/>
  <c r="J39" i="3"/>
  <c r="I39" i="3"/>
  <c r="H39" i="3"/>
  <c r="G39" i="3"/>
  <c r="F39" i="3"/>
  <c r="E39" i="3"/>
  <c r="D39" i="3"/>
  <c r="C39" i="3"/>
  <c r="B39" i="3"/>
  <c r="M38" i="3"/>
  <c r="L38" i="3"/>
  <c r="K38" i="3"/>
  <c r="J38" i="3"/>
  <c r="I38" i="3"/>
  <c r="H38" i="3"/>
  <c r="G38" i="3"/>
  <c r="F38" i="3"/>
  <c r="E38" i="3"/>
  <c r="D38" i="3"/>
  <c r="C38" i="3"/>
  <c r="B38" i="3"/>
  <c r="M37" i="3"/>
  <c r="L37" i="3"/>
  <c r="K37" i="3"/>
  <c r="J37" i="3"/>
  <c r="I37" i="3"/>
  <c r="H37" i="3"/>
  <c r="G37" i="3"/>
  <c r="F37" i="3"/>
  <c r="E37" i="3"/>
  <c r="D37" i="3"/>
  <c r="C37" i="3"/>
  <c r="B37" i="3"/>
  <c r="M36" i="3"/>
  <c r="L36" i="3"/>
  <c r="K36" i="3"/>
  <c r="J36" i="3"/>
  <c r="I36" i="3"/>
  <c r="H36" i="3"/>
  <c r="G36" i="3"/>
  <c r="F36" i="3"/>
  <c r="E36" i="3"/>
  <c r="D36" i="3"/>
  <c r="C36" i="3"/>
  <c r="B36" i="3"/>
  <c r="M35" i="3"/>
  <c r="L35" i="3"/>
  <c r="K35" i="3"/>
  <c r="J35" i="3"/>
  <c r="I35" i="3"/>
  <c r="H35" i="3"/>
  <c r="G35" i="3"/>
  <c r="F35" i="3"/>
  <c r="E35" i="3"/>
  <c r="D35" i="3"/>
  <c r="C35" i="3"/>
  <c r="B35" i="3"/>
  <c r="M34" i="3"/>
  <c r="L34" i="3"/>
  <c r="K34" i="3"/>
  <c r="J34" i="3"/>
  <c r="I34" i="3"/>
  <c r="H34" i="3"/>
  <c r="G34" i="3"/>
  <c r="F34" i="3"/>
  <c r="E34" i="3"/>
  <c r="D34" i="3"/>
  <c r="C34" i="3"/>
  <c r="B34" i="3"/>
  <c r="M33" i="3"/>
  <c r="L33" i="3"/>
  <c r="K33" i="3"/>
  <c r="J33" i="3"/>
  <c r="I33" i="3"/>
  <c r="H33" i="3"/>
  <c r="G33" i="3"/>
  <c r="F33" i="3"/>
  <c r="E33" i="3"/>
  <c r="D33" i="3"/>
  <c r="C33" i="3"/>
  <c r="B33" i="3"/>
  <c r="M32" i="3"/>
  <c r="L32" i="3"/>
  <c r="K32" i="3"/>
  <c r="J32" i="3"/>
  <c r="I32" i="3"/>
  <c r="H32" i="3"/>
  <c r="G32" i="3"/>
  <c r="F32" i="3"/>
  <c r="E32" i="3"/>
  <c r="D32" i="3"/>
  <c r="C32" i="3"/>
  <c r="B32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 a="1"/>
  <c r="A31" i="3" s="1"/>
  <c r="H14" i="1"/>
  <c r="M21" i="3"/>
  <c r="L21" i="3"/>
  <c r="K21" i="3"/>
  <c r="J21" i="3"/>
  <c r="I21" i="3"/>
  <c r="H21" i="3"/>
  <c r="G21" i="3"/>
  <c r="F21" i="3"/>
  <c r="E21" i="3"/>
  <c r="D21" i="3"/>
  <c r="C21" i="3"/>
  <c r="B21" i="3"/>
  <c r="M20" i="3"/>
  <c r="L20" i="3"/>
  <c r="K20" i="3"/>
  <c r="J20" i="3"/>
  <c r="I20" i="3"/>
  <c r="H20" i="3"/>
  <c r="G20" i="3"/>
  <c r="F20" i="3"/>
  <c r="E20" i="3"/>
  <c r="D20" i="3"/>
  <c r="C20" i="3"/>
  <c r="B20" i="3"/>
  <c r="H14" i="2"/>
  <c r="H13" i="2"/>
  <c r="H18" i="2"/>
  <c r="H17" i="2"/>
  <c r="H16" i="2"/>
  <c r="H15" i="2"/>
  <c r="H12" i="2"/>
  <c r="H11" i="2"/>
  <c r="H10" i="2"/>
  <c r="H9" i="2"/>
  <c r="H6" i="2"/>
  <c r="H8" i="2"/>
  <c r="H7" i="2"/>
  <c r="H13" i="1"/>
  <c r="H12" i="1"/>
  <c r="H11" i="1"/>
  <c r="H4" i="2"/>
  <c r="H5" i="2"/>
  <c r="H5" i="1"/>
  <c r="H6" i="1"/>
  <c r="H7" i="1"/>
  <c r="H8" i="1"/>
  <c r="H9" i="1"/>
  <c r="H10" i="1"/>
  <c r="A7" i="3" l="1"/>
  <c r="A6" i="3" s="1"/>
  <c r="K25" i="3"/>
  <c r="H24" i="3"/>
  <c r="L25" i="3"/>
  <c r="M25" i="3"/>
  <c r="J24" i="3"/>
  <c r="K24" i="3"/>
  <c r="F24" i="3"/>
  <c r="L24" i="3"/>
  <c r="I24" i="3"/>
  <c r="M24" i="3"/>
  <c r="B25" i="3"/>
  <c r="C25" i="3"/>
  <c r="D25" i="3"/>
  <c r="E25" i="3"/>
  <c r="B24" i="3"/>
  <c r="F25" i="3"/>
  <c r="C24" i="3"/>
  <c r="G25" i="3"/>
  <c r="D24" i="3"/>
  <c r="H25" i="3"/>
  <c r="E24" i="3"/>
  <c r="I25" i="3"/>
  <c r="J25" i="3"/>
  <c r="G24" i="3"/>
  <c r="K27" i="3" l="1"/>
  <c r="G27" i="3"/>
  <c r="C27" i="3"/>
  <c r="B27" i="3"/>
  <c r="E27" i="3"/>
  <c r="F27" i="3"/>
  <c r="D27" i="3"/>
  <c r="M27" i="3"/>
  <c r="I27" i="3"/>
  <c r="L27" i="3"/>
  <c r="J27" i="3"/>
  <c r="H27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<sst xmlns="http://schemas.openxmlformats.org/spreadsheetml/2006/main" count="147" uniqueCount="47">
  <si>
    <t>Fecha</t>
  </si>
  <si>
    <t>Categoria</t>
  </si>
  <si>
    <t>Concepto</t>
  </si>
  <si>
    <t>Monto</t>
  </si>
  <si>
    <t>Periodicidad</t>
  </si>
  <si>
    <t>RENTA</t>
  </si>
  <si>
    <t>MENSUAL</t>
  </si>
  <si>
    <t>RENTA OFICINA</t>
  </si>
  <si>
    <t>RENTA CASA</t>
  </si>
  <si>
    <t>TIPO GASTO</t>
  </si>
  <si>
    <t>FIJO</t>
  </si>
  <si>
    <t>GASOLINA</t>
  </si>
  <si>
    <t>GASOLINA SEMANAL</t>
  </si>
  <si>
    <t>SEMANAL</t>
  </si>
  <si>
    <t>VARIABLE</t>
  </si>
  <si>
    <t>INTERNET</t>
  </si>
  <si>
    <t>SERVICIO</t>
  </si>
  <si>
    <t>LUZ</t>
  </si>
  <si>
    <t>BIMESTRAL</t>
  </si>
  <si>
    <t>TIPO DE INGRESO</t>
  </si>
  <si>
    <t>PAGO DE NOMINA</t>
  </si>
  <si>
    <t>NOMINA</t>
  </si>
  <si>
    <t>VENTA DEL DIA</t>
  </si>
  <si>
    <t>VENTA</t>
  </si>
  <si>
    <t>TABLA DE INGRESOS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</si>
  <si>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</si>
  <si>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</si>
  <si>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</si>
  <si>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</si>
  <si>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</si>
  <si>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</si>
  <si>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</si>
  <si>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</si>
  <si>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</si>
  <si>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</si>
  <si>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</si>
  <si>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</si>
  <si>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TABLA DE GASTOS</t>
  </si>
  <si>
    <t>MES EN CURSO VS MES ANTERIOR</t>
  </si>
  <si>
    <t>MES</t>
  </si>
  <si>
    <t>COMPARATIVO</t>
  </si>
  <si>
    <t>DIFERENCIA</t>
  </si>
  <si>
    <t>GASTOS POR CATEGORIA</t>
  </si>
  <si>
    <t>SERVICIO MEDICO</t>
  </si>
  <si>
    <t>MEDICO</t>
  </si>
  <si>
    <t>TOTAL DE INGRESOS</t>
  </si>
  <si>
    <t>TOTAL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</si>
</sst>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80A]* #,##0.00_-;\-[$$-80A]* #,##0.00_-;_-[$$-80A]* &quot;-&quot;??_-;_-@_-"/>
  </numFmts>
  <fonts count="11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4"/>
      <color theme="4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5" tint="-0.249977111117893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b/>
      <sz val="11"/>
      <color theme="2" tint="-9.9978637043366805E-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/>
    <xf numFmtId="0" fontId="5" fillId="2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/>
    </xf>
    <xf numFmtId="0" fontId="0" fillId="0" borderId="0" xfId="0" applyNumberFormat="1"/>
    <xf numFmtId="0" fontId="8" fillId="2" borderId="0" xfId="0" applyFont="1" applyFill="1"/>
    <xf numFmtId="0" fontId="9" fillId="2" borderId="0" xfId="0" applyFont="1" applyFill="1"/>
    <xf numFmtId="0" fontId="1" fillId="2" borderId="0" xfId="0" applyFont="1" applyFill="1" applyBorder="1" applyAlignment="1">
      <alignment horizontal="center"/>
    </xf>
    <xf numFmtId="164" fontId="0" fillId="4" borderId="0" xfId="0" applyNumberFormat="1" applyFill="1" applyAlignment="1">
      <alignment horizontal="center" vertical="center"/>
    </xf>
    <xf numFmtId="164" fontId="7" fillId="4" borderId="0" xfId="0" applyNumberFormat="1" applyFont="1" applyFill="1" applyBorder="1"/>
    <xf numFmtId="164" fontId="7" fillId="4" borderId="7" xfId="0" applyNumberFormat="1" applyFont="1" applyFill="1" applyBorder="1"/>
    <xf numFmtId="164" fontId="7" fillId="4" borderId="5" xfId="0" applyNumberFormat="1" applyFont="1" applyFill="1" applyBorder="1"/>
    <xf numFmtId="164" fontId="7" fillId="4" borderId="6" xfId="0" applyNumberFormat="1" applyFont="1" applyFill="1" applyBorder="1"/>
    <xf numFmtId="164" fontId="7" fillId="4" borderId="0" xfId="0" applyNumberFormat="1" applyFont="1" applyFill="1"/>
    <xf numFmtId="164" fontId="7" fillId="4" borderId="3" xfId="0" applyNumberFormat="1" applyFont="1" applyFill="1" applyBorder="1"/>
    <xf numFmtId="0" fontId="10" fillId="2" borderId="0" xfId="0" applyFont="1" applyFill="1"/>
  </cellXfs>
  <cellStyles count="1">
    <cellStyle name="Normal" xfId="0" builtinId="0"/>
  </cellStyles>
  <dxfs count="7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97858153259065"/>
          <c:y val="0.12239579760451112"/>
          <c:w val="0.42195794161365552"/>
          <c:h val="0.7552084047909778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tint val="58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1">
                  <a:tint val="8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1">
                  <a:shade val="8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1">
                  <a:shade val="58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('Concentrado mensual'!$D$3:$E$3,'Concentrado mensual'!$D$6:$E$6)</c:f>
              <c:numCache>
                <c:formatCode>_-[$$-80A]* #,##0.00_-;\-[$$-80A]* #,##0.00_-;_-[$$-80A]* "-"??_-;_-@_-</c:formatCode>
                <c:ptCount val="4"/>
                <c:pt idx="0">
                  <c:v>31000</c:v>
                </c:pt>
                <c:pt idx="2">
                  <c:v>60800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54-4AC4-8DD5-E00CBDA6AB4F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41413</xdr:colOff>
      <xdr:row>1</xdr:row>
      <xdr:rowOff>19877</xdr:rowOff>
    </xdr:from>
    <xdr:to>
      <xdr:col>10</xdr:col>
      <xdr:colOff>405848</xdr:colOff>
      <xdr:row>13</xdr:row>
      <xdr:rowOff>16565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024117E-134B-03FA-AB9F-8CDB686161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470D94-C5F9-4CE7-B568-2FD6A2C232F5}" name="Gastos" displayName="Gastos" ref="B4:H14" totalsRowShown="0">
  <autoFilter ref="B4:H14" xr:uid="{41470D94-C5F9-4CE7-B568-2FD6A2C232F5}"/>
  <tableColumns count="7">
    <tableColumn id="1" xr3:uid="{F733484D-5762-4E71-AE7E-0E2A3F1CFAF2}" name="Fecha"/>
    <tableColumn id="2" xr3:uid="{254C3248-2D32-4DE2-88C5-C28B4521CBAE}" name="Concepto"/>
    <tableColumn id="3" xr3:uid="{FBB08FF0-DEFF-4AF3-A55A-95771275B942}" name="Categoria"/>
    <tableColumn id="4" xr3:uid="{94C99EA7-9C29-43BD-BFBA-69F6C9513049}" name="Monto"/>
    <tableColumn id="5" xr3:uid="{283BE250-0140-4E1E-B8DF-6FECB83E8449}" name="Periodicidad"/>
    <tableColumn id="6" xr3:uid="{33504283-C569-4575-9B6A-AB3CEB2E5C09}" name="TIPO GASTO"/>
    <tableColumn id="7" xr3:uid="{90226A98-C6A5-45D8-B5C8-E63BFAF5E934}" name="MES" dataDxfId="6">
      <calculatedColumnFormula>IF(Gastos[[#This Row],[Fecha]]="","",UPPER(TEXT(Gastos[[#This Row],[Fecha]],"MMMM")))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1962AB-7EAD-47AD-BF9B-C07A4267856F}" name="Ingreso" displayName="Ingreso" ref="B3:H18" totalsRowShown="0">
  <autoFilter ref="B3:H18" xr:uid="{0C1962AB-7EAD-47AD-BF9B-C07A4267856F}"/>
  <tableColumns count="7">
    <tableColumn id="1" xr3:uid="{DFC4B915-1EBA-448A-8FA1-02970AB08DAB}" name="Fecha"/>
    <tableColumn id="2" xr3:uid="{CB118E73-2C38-4354-A673-6137253221EA}" name="Concepto"/>
    <tableColumn id="3" xr3:uid="{2AE24FE7-2BE8-4871-BBC6-29D433D94354}" name="Categoria"/>
    <tableColumn id="4" xr3:uid="{EF87289F-A884-4380-9371-1EC8C249E857}" name="Monto"/>
    <tableColumn id="5" xr3:uid="{1DB6C487-57E2-4E5B-8145-CE3EB8054183}" name="Periodicidad"/>
    <tableColumn id="6" xr3:uid="{6F1155C3-E4C8-4CCA-9D28-11FCF2E42BE1}" name="TIPO DE INGRESO"/>
    <tableColumn id="7" xr3:uid="{BFB23D80-721E-4930-8974-3F510E4DDCD9}" name="MES" dataDxfId="5">
      <calculatedColumnFormula>IF(Ingreso[[#This Row],[Fecha]]="","",UPPER(TEXT(Ingreso[[#This Row],[Fecha]],"MMMM")))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2370-3231-4978-A511-EC502640DEAA}">
  <dimension ref="B4:H14"/>
  <sheetViews>
    <sheetView workbookViewId="0">
      <selection activeCell="H14" sqref="H14"/>
    </sheetView>
  </sheetViews>
  <sheetFormatPr baseColWidth="10" defaultRowHeight="15" x14ac:dyDescent="0.25"/>
  <cols>
    <col min="3" max="3" width="24.85546875" customWidth="1"/>
    <col min="4" max="4" width="11.85546875" customWidth="1"/>
    <col min="6" max="6" width="17.7109375" customWidth="1"/>
  </cols>
  <sheetData>
    <row r="4" spans="2:8" x14ac:dyDescent="0.25">
      <c r="B4" t="s">
        <v>0</v>
      </c>
      <c r="C4" t="s">
        <v>2</v>
      </c>
      <c r="D4" t="s">
        <v>1</v>
      </c>
      <c r="E4" t="s">
        <v>3</v>
      </c>
      <c r="F4" t="s">
        <v>4</v>
      </c>
      <c r="G4" t="s">
        <v>9</v>
      </c>
      <c r="H4" t="s">
        <v>39</v>
      </c>
    </row>
    <row r="5" spans="2:8" x14ac:dyDescent="0.25">
      <c r="B5" s="1">
        <v>45667</v>
      </c>
      <c r="C5" t="s">
        <v>7</v>
      </c>
      <c r="D5" t="s">
        <v>5</v>
      </c>
      <c r="E5">
        <v>10000</v>
      </c>
      <c r="F5" t="s">
        <v>6</v>
      </c>
      <c r="G5" t="s">
        <v>10</v>
      </c>
      <c r="H5" t="str">
        <f>IF(Gastos[[#This Row],[Fecha]]="","",UPPER(TEXT(Gastos[[#This Row],[Fecha]],"MMMM")))</f>
        <v>ENERO</v>
      </c>
    </row>
    <row r="6" spans="2:8" x14ac:dyDescent="0.25">
      <c r="B6" s="1">
        <v>45677</v>
      </c>
      <c r="C6" t="s">
        <v>8</v>
      </c>
      <c r="D6" t="s">
        <v>5</v>
      </c>
      <c r="E6">
        <v>8000</v>
      </c>
      <c r="F6" t="s">
        <v>6</v>
      </c>
      <c r="G6" t="s">
        <v>10</v>
      </c>
      <c r="H6" t="str">
        <f>IF(Gastos[[#This Row],[Fecha]]="","",UPPER(TEXT(Gastos[[#This Row],[Fecha]],"MMMM")))</f>
        <v>ENERO</v>
      </c>
    </row>
    <row r="7" spans="2:8" x14ac:dyDescent="0.25">
      <c r="B7" s="1">
        <v>45661</v>
      </c>
      <c r="C7" t="s">
        <v>12</v>
      </c>
      <c r="D7" t="s">
        <v>11</v>
      </c>
      <c r="E7">
        <v>500</v>
      </c>
      <c r="F7" t="s">
        <v>13</v>
      </c>
      <c r="G7" t="s">
        <v>14</v>
      </c>
      <c r="H7" t="str">
        <f>IF(Gastos[[#This Row],[Fecha]]="","",UPPER(TEXT(Gastos[[#This Row],[Fecha]],"MMMM")))</f>
        <v>ENERO</v>
      </c>
    </row>
    <row r="8" spans="2:8" x14ac:dyDescent="0.25">
      <c r="B8" s="1">
        <v>45666</v>
      </c>
      <c r="C8" t="s">
        <v>15</v>
      </c>
      <c r="D8" t="s">
        <v>16</v>
      </c>
      <c r="E8">
        <v>600</v>
      </c>
      <c r="F8" t="s">
        <v>6</v>
      </c>
      <c r="G8" t="s">
        <v>10</v>
      </c>
      <c r="H8" t="str">
        <f>IF(Gastos[[#This Row],[Fecha]]="","",UPPER(TEXT(Gastos[[#This Row],[Fecha]],"MMMM")))</f>
        <v>ENERO</v>
      </c>
    </row>
    <row r="9" spans="2:8" x14ac:dyDescent="0.25">
      <c r="B9" s="1">
        <v>45666</v>
      </c>
      <c r="C9" t="s">
        <v>17</v>
      </c>
      <c r="D9" t="s">
        <v>16</v>
      </c>
      <c r="E9">
        <v>1200</v>
      </c>
      <c r="F9" t="s">
        <v>18</v>
      </c>
      <c r="G9" t="s">
        <v>14</v>
      </c>
      <c r="H9" t="str">
        <f>IF(Gastos[[#This Row],[Fecha]]="","",UPPER(TEXT(Gastos[[#This Row],[Fecha]],"MMMM")))</f>
        <v>ENERO</v>
      </c>
    </row>
    <row r="10" spans="2:8" x14ac:dyDescent="0.25">
      <c r="B10" s="1">
        <v>45698</v>
      </c>
      <c r="C10" t="s">
        <v>7</v>
      </c>
      <c r="D10" t="s">
        <v>5</v>
      </c>
      <c r="E10">
        <v>10000</v>
      </c>
      <c r="F10" t="s">
        <v>6</v>
      </c>
      <c r="G10" t="s">
        <v>10</v>
      </c>
      <c r="H10" t="str">
        <f>IF(Gastos[[#This Row],[Fecha]]="","",UPPER(TEXT(Gastos[[#This Row],[Fecha]],"MMMM")))</f>
        <v>FEBRERO</v>
      </c>
    </row>
    <row r="11" spans="2:8" x14ac:dyDescent="0.25">
      <c r="B11" s="1">
        <v>45726</v>
      </c>
      <c r="C11" t="s">
        <v>7</v>
      </c>
      <c r="D11" t="s">
        <v>5</v>
      </c>
      <c r="E11">
        <v>10000</v>
      </c>
      <c r="F11" t="s">
        <v>6</v>
      </c>
      <c r="G11" t="s">
        <v>10</v>
      </c>
      <c r="H11" s="11" t="str">
        <f>IF(Gastos[[#This Row],[Fecha]]="","",UPPER(TEXT(Gastos[[#This Row],[Fecha]],"MMMM")))</f>
        <v>MARZO</v>
      </c>
    </row>
    <row r="12" spans="2:8" x14ac:dyDescent="0.25">
      <c r="B12" s="1">
        <v>45757</v>
      </c>
      <c r="C12" t="s">
        <v>7</v>
      </c>
      <c r="D12" t="s">
        <v>5</v>
      </c>
      <c r="E12">
        <v>10000</v>
      </c>
      <c r="F12" t="s">
        <v>6</v>
      </c>
      <c r="G12" t="s">
        <v>10</v>
      </c>
      <c r="H12" s="11" t="str">
        <f>IF(Gastos[[#This Row],[Fecha]]="","",UPPER(TEXT(Gastos[[#This Row],[Fecha]],"MMMM")))</f>
        <v>ABRIL</v>
      </c>
    </row>
    <row r="13" spans="2:8" x14ac:dyDescent="0.25">
      <c r="B13" s="1">
        <v>45787</v>
      </c>
      <c r="C13" t="s">
        <v>7</v>
      </c>
      <c r="D13" t="s">
        <v>5</v>
      </c>
      <c r="E13">
        <v>10000</v>
      </c>
      <c r="F13" t="s">
        <v>6</v>
      </c>
      <c r="G13" t="s">
        <v>10</v>
      </c>
      <c r="H13" s="11" t="str">
        <f>IF(Gastos[[#This Row],[Fecha]]="","",UPPER(TEXT(Gastos[[#This Row],[Fecha]],"MMMM")))</f>
        <v>MAYO</v>
      </c>
    </row>
    <row r="14" spans="2:8" x14ac:dyDescent="0.25">
      <c r="B14" s="1">
        <v>45677</v>
      </c>
      <c r="C14" t="s">
        <v>43</v>
      </c>
      <c r="D14" t="s">
        <v>44</v>
      </c>
      <c r="E14">
        <v>500</v>
      </c>
      <c r="F14" t="s">
        <v>6</v>
      </c>
      <c r="G14" t="s">
        <v>10</v>
      </c>
      <c r="H14" s="11" t="str">
        <f>IF(Gastos[[#This Row],[Fecha]]="","",UPPER(TEXT(Gastos[[#This Row],[Fecha]],"MMMM")))</f>
        <v>ENERO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27DA-A3D6-404A-8215-D6AA9DA5D0F7}">
  <dimension ref="B3:H18"/>
  <sheetViews>
    <sheetView workbookViewId="0">
      <selection activeCell="G5" sqref="G5"/>
    </sheetView>
  </sheetViews>
  <sheetFormatPr baseColWidth="10" defaultRowHeight="15" x14ac:dyDescent="0.25"/>
  <cols>
    <col min="2" max="2" width="14" customWidth="1"/>
    <col min="3" max="3" width="16.85546875" bestFit="1" customWidth="1"/>
    <col min="7" max="7" width="15.85546875" customWidth="1"/>
  </cols>
  <sheetData>
    <row r="3" spans="2:8" x14ac:dyDescent="0.25">
      <c r="B3" t="s">
        <v>0</v>
      </c>
      <c r="C3" t="s">
        <v>2</v>
      </c>
      <c r="D3" t="s">
        <v>1</v>
      </c>
      <c r="E3" t="s">
        <v>3</v>
      </c>
      <c r="F3" t="s">
        <v>4</v>
      </c>
      <c r="G3" t="s">
        <v>19</v>
      </c>
      <c r="H3" t="s">
        <v>39</v>
      </c>
    </row>
    <row r="4" spans="2:8" x14ac:dyDescent="0.25">
      <c r="B4" s="1">
        <v>45661</v>
      </c>
      <c r="C4" t="s">
        <v>20</v>
      </c>
      <c r="D4" t="s">
        <v>21</v>
      </c>
      <c r="E4">
        <v>2000</v>
      </c>
      <c r="F4" t="s">
        <v>13</v>
      </c>
      <c r="G4" t="s">
        <v>10</v>
      </c>
      <c r="H4" t="str">
        <f>IF(Ingreso[[#This Row],[Fecha]]="","",UPPER(TEXT(Ingreso[[#This Row],[Fecha]],"MMMM")))</f>
        <v>ENERO</v>
      </c>
    </row>
    <row r="5" spans="2:8" x14ac:dyDescent="0.25">
      <c r="B5" s="1">
        <v>45661</v>
      </c>
      <c r="C5" t="s">
        <v>22</v>
      </c>
      <c r="D5" t="s">
        <v>23</v>
      </c>
      <c r="E5">
        <v>2000</v>
      </c>
      <c r="F5" t="s">
        <v>13</v>
      </c>
      <c r="G5" t="s">
        <v>14</v>
      </c>
      <c r="H5" t="str">
        <f>IF(Ingreso[[#This Row],[Fecha]]="","",UPPER(TEXT(Ingreso[[#This Row],[Fecha]],"MMMM")))</f>
        <v>ENERO</v>
      </c>
    </row>
    <row r="6" spans="2:8" x14ac:dyDescent="0.25">
      <c r="B6" s="1">
        <v>45668</v>
      </c>
      <c r="C6" t="s">
        <v>20</v>
      </c>
      <c r="D6" t="s">
        <v>21</v>
      </c>
      <c r="E6">
        <v>2000</v>
      </c>
      <c r="F6" t="s">
        <v>13</v>
      </c>
      <c r="G6" t="s">
        <v>10</v>
      </c>
      <c r="H6" t="str">
        <f>IF(Ingreso[[#This Row],[Fecha]]="","",UPPER(TEXT(Ingreso[[#This Row],[Fecha]],"MMMM")))</f>
        <v>ENERO</v>
      </c>
    </row>
    <row r="7" spans="2:8" x14ac:dyDescent="0.25">
      <c r="B7" s="1">
        <v>45675</v>
      </c>
      <c r="C7" t="s">
        <v>20</v>
      </c>
      <c r="D7" t="s">
        <v>21</v>
      </c>
      <c r="E7">
        <v>2000</v>
      </c>
      <c r="F7" t="s">
        <v>13</v>
      </c>
      <c r="G7" t="s">
        <v>10</v>
      </c>
      <c r="H7" s="11" t="str">
        <f>IF(Ingreso[[#This Row],[Fecha]]="","",UPPER(TEXT(Ingreso[[#This Row],[Fecha]],"MMMM")))</f>
        <v>ENERO</v>
      </c>
    </row>
    <row r="8" spans="2:8" x14ac:dyDescent="0.25">
      <c r="B8" s="1">
        <v>45682</v>
      </c>
      <c r="C8" t="s">
        <v>20</v>
      </c>
      <c r="D8" t="s">
        <v>21</v>
      </c>
      <c r="E8">
        <v>2000</v>
      </c>
      <c r="F8" t="s">
        <v>13</v>
      </c>
      <c r="G8" t="s">
        <v>10</v>
      </c>
      <c r="H8" s="11" t="str">
        <f>IF(Ingreso[[#This Row],[Fecha]]="","",UPPER(TEXT(Ingreso[[#This Row],[Fecha]],"MMMM")))</f>
        <v>ENERO</v>
      </c>
    </row>
    <row r="9" spans="2:8" x14ac:dyDescent="0.25">
      <c r="B9" s="1">
        <v>45699</v>
      </c>
      <c r="C9" t="s">
        <v>20</v>
      </c>
      <c r="D9" t="s">
        <v>21</v>
      </c>
      <c r="E9">
        <v>2000</v>
      </c>
      <c r="F9" t="s">
        <v>13</v>
      </c>
      <c r="G9" t="s">
        <v>10</v>
      </c>
      <c r="H9" t="str">
        <f>IF(Ingreso[[#This Row],[Fecha]]="","",UPPER(TEXT(Ingreso[[#This Row],[Fecha]],"MMMM")))</f>
        <v>FEBRERO</v>
      </c>
    </row>
    <row r="10" spans="2:8" x14ac:dyDescent="0.25">
      <c r="B10" s="1">
        <v>45706</v>
      </c>
      <c r="C10" t="s">
        <v>20</v>
      </c>
      <c r="D10" t="s">
        <v>21</v>
      </c>
      <c r="E10">
        <v>2000</v>
      </c>
      <c r="F10" t="s">
        <v>13</v>
      </c>
      <c r="G10" t="s">
        <v>10</v>
      </c>
      <c r="H10" s="11" t="str">
        <f>IF(Ingreso[[#This Row],[Fecha]]="","",UPPER(TEXT(Ingreso[[#This Row],[Fecha]],"MMMM")))</f>
        <v>FEBRERO</v>
      </c>
    </row>
    <row r="11" spans="2:8" x14ac:dyDescent="0.25">
      <c r="B11" s="1">
        <v>45713</v>
      </c>
      <c r="C11" t="s">
        <v>20</v>
      </c>
      <c r="D11" t="s">
        <v>21</v>
      </c>
      <c r="E11">
        <v>2000</v>
      </c>
      <c r="F11" t="s">
        <v>13</v>
      </c>
      <c r="G11" t="s">
        <v>10</v>
      </c>
      <c r="H11" s="11" t="str">
        <f>IF(Ingreso[[#This Row],[Fecha]]="","",UPPER(TEXT(Ingreso[[#This Row],[Fecha]],"MMMM")))</f>
        <v>FEBRERO</v>
      </c>
    </row>
    <row r="12" spans="2:8" x14ac:dyDescent="0.25">
      <c r="B12" s="1">
        <v>45692</v>
      </c>
      <c r="C12" t="s">
        <v>22</v>
      </c>
      <c r="D12" t="s">
        <v>23</v>
      </c>
      <c r="E12">
        <v>5000</v>
      </c>
      <c r="F12" t="s">
        <v>13</v>
      </c>
      <c r="G12" t="s">
        <v>14</v>
      </c>
      <c r="H12" s="11" t="str">
        <f>IF(Ingreso[[#This Row],[Fecha]]="","",UPPER(TEXT(Ingreso[[#This Row],[Fecha]],"MMMM")))</f>
        <v>FEBRERO</v>
      </c>
    </row>
    <row r="13" spans="2:8" x14ac:dyDescent="0.25">
      <c r="B13" s="1">
        <v>45720</v>
      </c>
      <c r="C13" t="s">
        <v>22</v>
      </c>
      <c r="D13" t="s">
        <v>23</v>
      </c>
      <c r="E13">
        <v>5000</v>
      </c>
      <c r="F13" t="s">
        <v>13</v>
      </c>
      <c r="G13" t="s">
        <v>14</v>
      </c>
      <c r="H13" s="11" t="str">
        <f>IF(Ingreso[[#This Row],[Fecha]]="","",UPPER(TEXT(Ingreso[[#This Row],[Fecha]],"MMMM")))</f>
        <v>MARZO</v>
      </c>
    </row>
    <row r="14" spans="2:8" x14ac:dyDescent="0.25">
      <c r="B14" s="1">
        <v>45751</v>
      </c>
      <c r="C14" t="s">
        <v>22</v>
      </c>
      <c r="D14" t="s">
        <v>23</v>
      </c>
      <c r="E14">
        <v>5000</v>
      </c>
      <c r="F14" t="s">
        <v>13</v>
      </c>
      <c r="G14" t="s">
        <v>14</v>
      </c>
      <c r="H14" s="11" t="str">
        <f>IF(Ingreso[[#This Row],[Fecha]]="","",UPPER(TEXT(Ingreso[[#This Row],[Fecha]],"MMMM")))</f>
        <v>ABRIL</v>
      </c>
    </row>
    <row r="15" spans="2:8" x14ac:dyDescent="0.25">
      <c r="H15" s="11" t="str">
        <f>IF(Ingreso[[#This Row],[Fecha]]="","",UPPER(TEXT(Ingreso[[#This Row],[Fecha]],"MMMM")))</f>
        <v/>
      </c>
    </row>
    <row r="16" spans="2:8" x14ac:dyDescent="0.25">
      <c r="H16" s="11" t="str">
        <f>IF(Ingreso[[#This Row],[Fecha]]="","",UPPER(TEXT(Ingreso[[#This Row],[Fecha]],"MMMM")))</f>
        <v/>
      </c>
    </row>
    <row r="17" spans="8:8" x14ac:dyDescent="0.25">
      <c r="H17" s="11" t="str">
        <f>IF(Ingreso[[#This Row],[Fecha]]="","",UPPER(TEXT(Ingreso[[#This Row],[Fecha]],"MMMM")))</f>
        <v/>
      </c>
    </row>
    <row r="18" spans="8:8" x14ac:dyDescent="0.25">
      <c r="H18" s="11" t="str">
        <f>IF(Ingreso[[#This Row],[Fecha]]="","",UPPER(TEXT(Ingreso[[#This Row],[Fecha]],"MMMM")))</f>
        <v/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6394-FF75-49CF-A1C9-8D9713ED7C10}">
  <dimension ref="A2:M39"/>
  <sheetViews>
    <sheetView tabSelected="1" zoomScale="115" zoomScaleNormal="115" workbookViewId="0">
      <selection activeCell="B11" sqref="B11"/>
    </sheetView>
  </sheetViews>
  <sheetFormatPr baseColWidth="10" defaultRowHeight="15" x14ac:dyDescent="0.25"/>
  <cols>
    <col min="1" max="1" width="15" style="2" bestFit="1" customWidth="1"/>
    <col min="2" max="16384" width="11.42578125" style="2"/>
  </cols>
  <sheetData>
    <row r="2" spans="1:5" x14ac:dyDescent="0.25">
      <c r="A2" s="22" t="str">
        <f ca="1">UPPER(TEXT(TODAY(),"MMMM"))</f>
        <v>ENERO</v>
      </c>
      <c r="D2" s="14" t="s">
        <v>45</v>
      </c>
      <c r="E2" s="14"/>
    </row>
    <row r="3" spans="1:5" x14ac:dyDescent="0.25">
      <c r="D3" s="15">
        <f>SUM(B20:M21)</f>
        <v>31000</v>
      </c>
      <c r="E3" s="15"/>
    </row>
    <row r="5" spans="1:5" x14ac:dyDescent="0.25">
      <c r="A5" s="9" t="s">
        <v>38</v>
      </c>
      <c r="B5" s="9"/>
      <c r="C5" s="9"/>
      <c r="D5" s="14" t="s">
        <v>46</v>
      </c>
      <c r="E5" s="14"/>
    </row>
    <row r="6" spans="1:5" ht="18.75" x14ac:dyDescent="0.3">
      <c r="A6" s="10">
        <f ca="1">(B7/A7)*100-100</f>
        <v>10.000000000000014</v>
      </c>
      <c r="B6" s="10"/>
      <c r="C6" s="10"/>
      <c r="D6" s="15">
        <f>SUM(B24:M25)</f>
        <v>60800</v>
      </c>
      <c r="E6" s="15"/>
    </row>
    <row r="7" spans="1:5" x14ac:dyDescent="0.25">
      <c r="A7" s="13">
        <f ca="1">SUMIFS(Ingreso[Monto],Ingreso[MES],'Concentrado mensual'!A2)</f>
        <v>10000</v>
      </c>
      <c r="B7" s="13">
        <f ca="1">SUMIFS(Ingreso[Monto],Ingreso[MES],'Concentrado mensual'!B8)</f>
        <v>11000</v>
      </c>
      <c r="C7" s="13"/>
      <c r="D7" s="14" t="s">
        <v>41</v>
      </c>
      <c r="E7" s="14"/>
    </row>
    <row r="8" spans="1:5" x14ac:dyDescent="0.25">
      <c r="A8" s="13"/>
      <c r="B8" s="13" t="str" cm="1">
        <f t="array" aca="1" ref="B8" ca="1">INDEX($B$19:$M$21,1,MATCH(A2,B19:M19,0)+1)</f>
        <v>FEBRERO</v>
      </c>
      <c r="D8" s="15">
        <f>D3-D6</f>
        <v>-29800</v>
      </c>
      <c r="E8" s="15"/>
    </row>
    <row r="18" spans="1:13" ht="18.75" x14ac:dyDescent="0.3">
      <c r="A18" s="6" t="s">
        <v>24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thickBot="1" x14ac:dyDescent="0.3">
      <c r="A19" s="3"/>
      <c r="B19" s="4" t="s">
        <v>25</v>
      </c>
      <c r="C19" s="5" t="s">
        <v>26</v>
      </c>
      <c r="D19" s="5" t="s">
        <v>27</v>
      </c>
      <c r="E19" s="5" t="s">
        <v>28</v>
      </c>
      <c r="F19" s="5" t="s">
        <v>29</v>
      </c>
      <c r="G19" s="5" t="s">
        <v>30</v>
      </c>
      <c r="H19" s="5" t="s">
        <v>31</v>
      </c>
      <c r="I19" s="5" t="s">
        <v>32</v>
      </c>
      <c r="J19" s="5" t="s">
        <v>33</v>
      </c>
      <c r="K19" s="5" t="s">
        <v>34</v>
      </c>
      <c r="L19" s="5" t="s">
        <v>35</v>
      </c>
      <c r="M19" s="5" t="s">
        <v>36</v>
      </c>
    </row>
    <row r="20" spans="1:13" ht="15.75" thickTop="1" x14ac:dyDescent="0.25">
      <c r="A20" s="7" t="s">
        <v>10</v>
      </c>
      <c r="B20" s="16">
        <f>SUMIFS(Ingreso[Monto],Ingreso[MES],'Concentrado mensual'!B$19,Ingreso[TIPO DE INGRESO],'Concentrado mensual'!$A20)</f>
        <v>8000</v>
      </c>
      <c r="C20" s="17">
        <f>SUMIFS(Ingreso[Monto],Ingreso[MES],'Concentrado mensual'!C$19,Ingreso[TIPO DE INGRESO],'Concentrado mensual'!$A20)</f>
        <v>6000</v>
      </c>
      <c r="D20" s="17">
        <f>SUMIFS(Ingreso[Monto],Ingreso[MES],'Concentrado mensual'!D$19,Ingreso[TIPO DE INGRESO],'Concentrado mensual'!$A20)</f>
        <v>0</v>
      </c>
      <c r="E20" s="17">
        <f>SUMIFS(Ingreso[Monto],Ingreso[MES],'Concentrado mensual'!E$19,Ingreso[TIPO DE INGRESO],'Concentrado mensual'!$A20)</f>
        <v>0</v>
      </c>
      <c r="F20" s="17">
        <f>SUMIFS(Ingreso[Monto],Ingreso[MES],'Concentrado mensual'!F$19,Ingreso[TIPO DE INGRESO],'Concentrado mensual'!$A20)</f>
        <v>0</v>
      </c>
      <c r="G20" s="17">
        <f>SUMIFS(Ingreso[Monto],Ingreso[MES],'Concentrado mensual'!G$19,Ingreso[TIPO DE INGRESO],'Concentrado mensual'!$A20)</f>
        <v>0</v>
      </c>
      <c r="H20" s="17">
        <f>SUMIFS(Ingreso[Monto],Ingreso[MES],'Concentrado mensual'!H$19,Ingreso[TIPO DE INGRESO],'Concentrado mensual'!$A20)</f>
        <v>0</v>
      </c>
      <c r="I20" s="17">
        <f>SUMIFS(Ingreso[Monto],Ingreso[MES],'Concentrado mensual'!I$19,Ingreso[TIPO DE INGRESO],'Concentrado mensual'!$A20)</f>
        <v>0</v>
      </c>
      <c r="J20" s="17">
        <f>SUMIFS(Ingreso[Monto],Ingreso[MES],'Concentrado mensual'!J$19,Ingreso[TIPO DE INGRESO],'Concentrado mensual'!$A20)</f>
        <v>0</v>
      </c>
      <c r="K20" s="17">
        <f>SUMIFS(Ingreso[Monto],Ingreso[MES],'Concentrado mensual'!K$19,Ingreso[TIPO DE INGRESO],'Concentrado mensual'!$A20)</f>
        <v>0</v>
      </c>
      <c r="L20" s="17">
        <f>SUMIFS(Ingreso[Monto],Ingreso[MES],'Concentrado mensual'!L$19,Ingreso[TIPO DE INGRESO],'Concentrado mensual'!$A20)</f>
        <v>0</v>
      </c>
      <c r="M20" s="17">
        <f>SUMIFS(Ingreso[Monto],Ingreso[MES],'Concentrado mensual'!M$19,Ingreso[TIPO DE INGRESO],'Concentrado mensual'!$A20)</f>
        <v>0</v>
      </c>
    </row>
    <row r="21" spans="1:13" x14ac:dyDescent="0.25">
      <c r="A21" s="8" t="s">
        <v>14</v>
      </c>
      <c r="B21" s="18">
        <f>SUMIFS(Ingreso[Monto],Ingreso[MES],'Concentrado mensual'!B$19,Ingreso[TIPO DE INGRESO],'Concentrado mensual'!$A21)</f>
        <v>2000</v>
      </c>
      <c r="C21" s="19">
        <f>SUMIFS(Ingreso[Monto],Ingreso[MES],'Concentrado mensual'!C$19,Ingreso[TIPO DE INGRESO],'Concentrado mensual'!$A21)</f>
        <v>5000</v>
      </c>
      <c r="D21" s="19">
        <f>SUMIFS(Ingreso[Monto],Ingreso[MES],'Concentrado mensual'!D$19,Ingreso[TIPO DE INGRESO],'Concentrado mensual'!$A21)</f>
        <v>5000</v>
      </c>
      <c r="E21" s="19">
        <f>SUMIFS(Ingreso[Monto],Ingreso[MES],'Concentrado mensual'!E$19,Ingreso[TIPO DE INGRESO],'Concentrado mensual'!$A21)</f>
        <v>5000</v>
      </c>
      <c r="F21" s="19">
        <f>SUMIFS(Ingreso[Monto],Ingreso[MES],'Concentrado mensual'!F$19,Ingreso[TIPO DE INGRESO],'Concentrado mensual'!$A21)</f>
        <v>0</v>
      </c>
      <c r="G21" s="19">
        <f>SUMIFS(Ingreso[Monto],Ingreso[MES],'Concentrado mensual'!G$19,Ingreso[TIPO DE INGRESO],'Concentrado mensual'!$A21)</f>
        <v>0</v>
      </c>
      <c r="H21" s="19">
        <f>SUMIFS(Ingreso[Monto],Ingreso[MES],'Concentrado mensual'!H$19,Ingreso[TIPO DE INGRESO],'Concentrado mensual'!$A21)</f>
        <v>0</v>
      </c>
      <c r="I21" s="19">
        <f>SUMIFS(Ingreso[Monto],Ingreso[MES],'Concentrado mensual'!I$19,Ingreso[TIPO DE INGRESO],'Concentrado mensual'!$A21)</f>
        <v>0</v>
      </c>
      <c r="J21" s="19">
        <f>SUMIFS(Ingreso[Monto],Ingreso[MES],'Concentrado mensual'!J$19,Ingreso[TIPO DE INGRESO],'Concentrado mensual'!$A21)</f>
        <v>0</v>
      </c>
      <c r="K21" s="19">
        <f>SUMIFS(Ingreso[Monto],Ingreso[MES],'Concentrado mensual'!K$19,Ingreso[TIPO DE INGRESO],'Concentrado mensual'!$A21)</f>
        <v>0</v>
      </c>
      <c r="L21" s="19">
        <f>SUMIFS(Ingreso[Monto],Ingreso[MES],'Concentrado mensual'!L$19,Ingreso[TIPO DE INGRESO],'Concentrado mensual'!$A21)</f>
        <v>0</v>
      </c>
      <c r="M21" s="19">
        <f>SUMIFS(Ingreso[Monto],Ingreso[MES],'Concentrado mensual'!M$19,Ingreso[TIPO DE INGRESO],'Concentrado mensual'!$A21)</f>
        <v>0</v>
      </c>
    </row>
    <row r="22" spans="1:13" ht="18.75" x14ac:dyDescent="0.3">
      <c r="A22" s="6" t="s">
        <v>37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5.75" thickBot="1" x14ac:dyDescent="0.3">
      <c r="A23" s="3"/>
      <c r="B23" s="5" t="s">
        <v>25</v>
      </c>
      <c r="C23" s="5" t="s">
        <v>26</v>
      </c>
      <c r="D23" s="5" t="s">
        <v>27</v>
      </c>
      <c r="E23" s="5" t="s">
        <v>28</v>
      </c>
      <c r="F23" s="5" t="s">
        <v>29</v>
      </c>
      <c r="G23" s="5" t="s">
        <v>30</v>
      </c>
      <c r="H23" s="5" t="s">
        <v>31</v>
      </c>
      <c r="I23" s="5" t="s">
        <v>32</v>
      </c>
      <c r="J23" s="5" t="s">
        <v>33</v>
      </c>
      <c r="K23" s="5" t="s">
        <v>34</v>
      </c>
      <c r="L23" s="5" t="s">
        <v>35</v>
      </c>
      <c r="M23" s="5" t="s">
        <v>36</v>
      </c>
    </row>
    <row r="24" spans="1:13" ht="15.75" thickTop="1" x14ac:dyDescent="0.25">
      <c r="A24" s="7" t="s">
        <v>10</v>
      </c>
      <c r="B24" s="20">
        <f>SUMIFS(Gastos[Monto],Gastos[MES],'Concentrado mensual'!B$23,Gastos[TIPO GASTO],'Concentrado mensual'!$A24)</f>
        <v>19100</v>
      </c>
      <c r="C24" s="20">
        <f>SUMIFS(Gastos[Monto],Gastos[MES],'Concentrado mensual'!C$23,Gastos[TIPO GASTO],'Concentrado mensual'!$A24)</f>
        <v>10000</v>
      </c>
      <c r="D24" s="20">
        <f>SUMIFS(Gastos[Monto],Gastos[MES],'Concentrado mensual'!D$23,Gastos[TIPO GASTO],'Concentrado mensual'!$A24)</f>
        <v>10000</v>
      </c>
      <c r="E24" s="20">
        <f>SUMIFS(Gastos[Monto],Gastos[MES],'Concentrado mensual'!E$23,Gastos[TIPO GASTO],'Concentrado mensual'!$A24)</f>
        <v>10000</v>
      </c>
      <c r="F24" s="20">
        <f>SUMIFS(Gastos[Monto],Gastos[MES],'Concentrado mensual'!F$23,Gastos[TIPO GASTO],'Concentrado mensual'!$A24)</f>
        <v>10000</v>
      </c>
      <c r="G24" s="20">
        <f>SUMIFS(Gastos[Monto],Gastos[MES],'Concentrado mensual'!G$23,Gastos[TIPO GASTO],'Concentrado mensual'!$A24)</f>
        <v>0</v>
      </c>
      <c r="H24" s="20">
        <f>SUMIFS(Gastos[Monto],Gastos[MES],'Concentrado mensual'!H$23,Gastos[TIPO GASTO],'Concentrado mensual'!$A24)</f>
        <v>0</v>
      </c>
      <c r="I24" s="20">
        <f>SUMIFS(Gastos[Monto],Gastos[MES],'Concentrado mensual'!I$23,Gastos[TIPO GASTO],'Concentrado mensual'!$A24)</f>
        <v>0</v>
      </c>
      <c r="J24" s="20">
        <f>SUMIFS(Gastos[Monto],Gastos[MES],'Concentrado mensual'!J$23,Gastos[TIPO GASTO],'Concentrado mensual'!$A24)</f>
        <v>0</v>
      </c>
      <c r="K24" s="20">
        <f>SUMIFS(Gastos[Monto],Gastos[MES],'Concentrado mensual'!K$23,Gastos[TIPO GASTO],'Concentrado mensual'!$A24)</f>
        <v>0</v>
      </c>
      <c r="L24" s="20">
        <f>SUMIFS(Gastos[Monto],Gastos[MES],'Concentrado mensual'!L$23,Gastos[TIPO GASTO],'Concentrado mensual'!$A24)</f>
        <v>0</v>
      </c>
      <c r="M24" s="20">
        <f>SUMIFS(Gastos[Monto],Gastos[MES],'Concentrado mensual'!M$23,Gastos[TIPO GASTO],'Concentrado mensual'!$A24)</f>
        <v>0</v>
      </c>
    </row>
    <row r="25" spans="1:13" x14ac:dyDescent="0.25">
      <c r="A25" s="8" t="s">
        <v>14</v>
      </c>
      <c r="B25" s="18">
        <f>SUMIFS(Gastos[Monto],Gastos[MES],'Concentrado mensual'!B$23,Gastos[TIPO GASTO],'Concentrado mensual'!$A25)</f>
        <v>1700</v>
      </c>
      <c r="C25" s="19">
        <f>SUMIFS(Gastos[Monto],Gastos[MES],'Concentrado mensual'!C$23,Gastos[TIPO GASTO],'Concentrado mensual'!$A25)</f>
        <v>0</v>
      </c>
      <c r="D25" s="19">
        <f>SUMIFS(Gastos[Monto],Gastos[MES],'Concentrado mensual'!D$23,Gastos[TIPO GASTO],'Concentrado mensual'!$A25)</f>
        <v>0</v>
      </c>
      <c r="E25" s="19">
        <f>SUMIFS(Gastos[Monto],Gastos[MES],'Concentrado mensual'!E$23,Gastos[TIPO GASTO],'Concentrado mensual'!$A25)</f>
        <v>0</v>
      </c>
      <c r="F25" s="19">
        <f>SUMIFS(Gastos[Monto],Gastos[MES],'Concentrado mensual'!F$23,Gastos[TIPO GASTO],'Concentrado mensual'!$A25)</f>
        <v>0</v>
      </c>
      <c r="G25" s="19">
        <f>SUMIFS(Gastos[Monto],Gastos[MES],'Concentrado mensual'!G$23,Gastos[TIPO GASTO],'Concentrado mensual'!$A25)</f>
        <v>0</v>
      </c>
      <c r="H25" s="19">
        <f>SUMIFS(Gastos[Monto],Gastos[MES],'Concentrado mensual'!H$23,Gastos[TIPO GASTO],'Concentrado mensual'!$A25)</f>
        <v>0</v>
      </c>
      <c r="I25" s="19">
        <f>SUMIFS(Gastos[Monto],Gastos[MES],'Concentrado mensual'!I$23,Gastos[TIPO GASTO],'Concentrado mensual'!$A25)</f>
        <v>0</v>
      </c>
      <c r="J25" s="19">
        <f>SUMIFS(Gastos[Monto],Gastos[MES],'Concentrado mensual'!J$23,Gastos[TIPO GASTO],'Concentrado mensual'!$A25)</f>
        <v>0</v>
      </c>
      <c r="K25" s="19">
        <f>SUMIFS(Gastos[Monto],Gastos[MES],'Concentrado mensual'!K$23,Gastos[TIPO GASTO],'Concentrado mensual'!$A25)</f>
        <v>0</v>
      </c>
      <c r="L25" s="19">
        <f>SUMIFS(Gastos[Monto],Gastos[MES],'Concentrado mensual'!L$23,Gastos[TIPO GASTO],'Concentrado mensual'!$A25)</f>
        <v>0</v>
      </c>
      <c r="M25" s="19">
        <f>SUMIFS(Gastos[Monto],Gastos[MES],'Concentrado mensual'!M$23,Gastos[TIPO GASTO],'Concentrado mensual'!$A25)</f>
        <v>0</v>
      </c>
    </row>
    <row r="26" spans="1:13" ht="18.75" x14ac:dyDescent="0.3">
      <c r="A26" s="6" t="s">
        <v>40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.75" thickBot="1" x14ac:dyDescent="0.3">
      <c r="A27" s="8" t="s">
        <v>41</v>
      </c>
      <c r="B27" s="21">
        <f>SUM(B20:B21)-SUM(B24:B25)</f>
        <v>-10800</v>
      </c>
      <c r="C27" s="21">
        <f t="shared" ref="C27:M27" si="0">SUM(C20:C21)-SUM(C24:C25)</f>
        <v>1000</v>
      </c>
      <c r="D27" s="21">
        <f t="shared" si="0"/>
        <v>-5000</v>
      </c>
      <c r="E27" s="21">
        <f t="shared" si="0"/>
        <v>-5000</v>
      </c>
      <c r="F27" s="21">
        <f t="shared" si="0"/>
        <v>-10000</v>
      </c>
      <c r="G27" s="21">
        <f t="shared" si="0"/>
        <v>0</v>
      </c>
      <c r="H27" s="21">
        <f t="shared" si="0"/>
        <v>0</v>
      </c>
      <c r="I27" s="21">
        <f t="shared" si="0"/>
        <v>0</v>
      </c>
      <c r="J27" s="21">
        <f t="shared" si="0"/>
        <v>0</v>
      </c>
      <c r="K27" s="21">
        <f t="shared" si="0"/>
        <v>0</v>
      </c>
      <c r="L27" s="21">
        <f t="shared" si="0"/>
        <v>0</v>
      </c>
      <c r="M27" s="21">
        <f t="shared" si="0"/>
        <v>0</v>
      </c>
    </row>
    <row r="28" spans="1:13" ht="15.75" thickTop="1" x14ac:dyDescent="0.25"/>
    <row r="29" spans="1:13" ht="18.75" x14ac:dyDescent="0.3">
      <c r="A29" s="6" t="s">
        <v>42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5.75" thickBot="1" x14ac:dyDescent="0.3">
      <c r="A30" s="5"/>
      <c r="B30" s="5" t="s">
        <v>25</v>
      </c>
      <c r="C30" s="5" t="s">
        <v>26</v>
      </c>
      <c r="D30" s="5" t="s">
        <v>27</v>
      </c>
      <c r="E30" s="5" t="s">
        <v>28</v>
      </c>
      <c r="F30" s="5" t="s">
        <v>29</v>
      </c>
      <c r="G30" s="5" t="s">
        <v>30</v>
      </c>
      <c r="H30" s="5" t="s">
        <v>31</v>
      </c>
      <c r="I30" s="5" t="s">
        <v>32</v>
      </c>
      <c r="J30" s="5" t="s">
        <v>33</v>
      </c>
      <c r="K30" s="5" t="s">
        <v>34</v>
      </c>
      <c r="L30" s="5" t="s">
        <v>35</v>
      </c>
      <c r="M30" s="5" t="s">
        <v>36</v>
      </c>
    </row>
    <row r="31" spans="1:13" ht="15.75" thickTop="1" x14ac:dyDescent="0.25">
      <c r="A31" s="12" t="str" cm="1">
        <f t="array" ref="A31:A34">_xlfn.UNIQUE(Gastos[Categoria])</f>
        <v>RENTA</v>
      </c>
      <c r="B31" s="20">
        <f>SUMIFS(Gastos[Monto],Gastos[Categoria],'Concentrado mensual'!$A31,Gastos[MES],B$30)</f>
        <v>18000</v>
      </c>
      <c r="C31" s="20">
        <f>SUMIFS(Gastos[Monto],Gastos[Categoria],'Concentrado mensual'!$A31,Gastos[MES],C$30)</f>
        <v>10000</v>
      </c>
      <c r="D31" s="20">
        <f>SUMIFS(Gastos[Monto],Gastos[Categoria],'Concentrado mensual'!$A31,Gastos[MES],D$30)</f>
        <v>10000</v>
      </c>
      <c r="E31" s="20">
        <f>SUMIFS(Gastos[Monto],Gastos[Categoria],'Concentrado mensual'!$A31,Gastos[MES],E$30)</f>
        <v>10000</v>
      </c>
      <c r="F31" s="20">
        <f>SUMIFS(Gastos[Monto],Gastos[Categoria],'Concentrado mensual'!$A31,Gastos[MES],F$30)</f>
        <v>10000</v>
      </c>
      <c r="G31" s="20">
        <f>SUMIFS(Gastos[Monto],Gastos[Categoria],'Concentrado mensual'!$A31,Gastos[MES],G$30)</f>
        <v>0</v>
      </c>
      <c r="H31" s="20">
        <f>SUMIFS(Gastos[Monto],Gastos[Categoria],'Concentrado mensual'!$A31,Gastos[MES],H$30)</f>
        <v>0</v>
      </c>
      <c r="I31" s="20">
        <f>SUMIFS(Gastos[Monto],Gastos[Categoria],'Concentrado mensual'!$A31,Gastos[MES],I$30)</f>
        <v>0</v>
      </c>
      <c r="J31" s="20">
        <f>SUMIFS(Gastos[Monto],Gastos[Categoria],'Concentrado mensual'!$A31,Gastos[MES],J$30)</f>
        <v>0</v>
      </c>
      <c r="K31" s="20">
        <f>SUMIFS(Gastos[Monto],Gastos[Categoria],'Concentrado mensual'!$A31,Gastos[MES],K$30)</f>
        <v>0</v>
      </c>
      <c r="L31" s="20">
        <f>SUMIFS(Gastos[Monto],Gastos[Categoria],'Concentrado mensual'!$A31,Gastos[MES],L$30)</f>
        <v>0</v>
      </c>
      <c r="M31" s="20">
        <f>SUMIFS(Gastos[Monto],Gastos[Categoria],'Concentrado mensual'!$A31,Gastos[MES],M$30)</f>
        <v>0</v>
      </c>
    </row>
    <row r="32" spans="1:13" x14ac:dyDescent="0.25">
      <c r="A32" s="12" t="str">
        <v>GASOLINA</v>
      </c>
      <c r="B32" s="20">
        <f>SUMIFS(Gastos[Monto],Gastos[Categoria],'Concentrado mensual'!$A32,Gastos[MES],B$30)</f>
        <v>500</v>
      </c>
      <c r="C32" s="20">
        <f>SUMIFS(Gastos[Monto],Gastos[Categoria],'Concentrado mensual'!$A32,Gastos[MES],C$30)</f>
        <v>0</v>
      </c>
      <c r="D32" s="20">
        <f>SUMIFS(Gastos[Monto],Gastos[Categoria],'Concentrado mensual'!$A32,Gastos[MES],D$30)</f>
        <v>0</v>
      </c>
      <c r="E32" s="20">
        <f>SUMIFS(Gastos[Monto],Gastos[Categoria],'Concentrado mensual'!$A32,Gastos[MES],E$30)</f>
        <v>0</v>
      </c>
      <c r="F32" s="20">
        <f>SUMIFS(Gastos[Monto],Gastos[Categoria],'Concentrado mensual'!$A32,Gastos[MES],F$30)</f>
        <v>0</v>
      </c>
      <c r="G32" s="20">
        <f>SUMIFS(Gastos[Monto],Gastos[Categoria],'Concentrado mensual'!$A32,Gastos[MES],G$30)</f>
        <v>0</v>
      </c>
      <c r="H32" s="20">
        <f>SUMIFS(Gastos[Monto],Gastos[Categoria],'Concentrado mensual'!$A32,Gastos[MES],H$30)</f>
        <v>0</v>
      </c>
      <c r="I32" s="20">
        <f>SUMIFS(Gastos[Monto],Gastos[Categoria],'Concentrado mensual'!$A32,Gastos[MES],I$30)</f>
        <v>0</v>
      </c>
      <c r="J32" s="20">
        <f>SUMIFS(Gastos[Monto],Gastos[Categoria],'Concentrado mensual'!$A32,Gastos[MES],J$30)</f>
        <v>0</v>
      </c>
      <c r="K32" s="20">
        <f>SUMIFS(Gastos[Monto],Gastos[Categoria],'Concentrado mensual'!$A32,Gastos[MES],K$30)</f>
        <v>0</v>
      </c>
      <c r="L32" s="20">
        <f>SUMIFS(Gastos[Monto],Gastos[Categoria],'Concentrado mensual'!$A32,Gastos[MES],L$30)</f>
        <v>0</v>
      </c>
      <c r="M32" s="20">
        <f>SUMIFS(Gastos[Monto],Gastos[Categoria],'Concentrado mensual'!$A32,Gastos[MES],M$30)</f>
        <v>0</v>
      </c>
    </row>
    <row r="33" spans="1:13" x14ac:dyDescent="0.25">
      <c r="A33" s="12" t="str">
        <v>SERVICIO</v>
      </c>
      <c r="B33" s="20">
        <f>SUMIFS(Gastos[Monto],Gastos[Categoria],'Concentrado mensual'!$A33,Gastos[MES],B$30)</f>
        <v>1800</v>
      </c>
      <c r="C33" s="20">
        <f>SUMIFS(Gastos[Monto],Gastos[Categoria],'Concentrado mensual'!$A33,Gastos[MES],C$30)</f>
        <v>0</v>
      </c>
      <c r="D33" s="20">
        <f>SUMIFS(Gastos[Monto],Gastos[Categoria],'Concentrado mensual'!$A33,Gastos[MES],D$30)</f>
        <v>0</v>
      </c>
      <c r="E33" s="20">
        <f>SUMIFS(Gastos[Monto],Gastos[Categoria],'Concentrado mensual'!$A33,Gastos[MES],E$30)</f>
        <v>0</v>
      </c>
      <c r="F33" s="20">
        <f>SUMIFS(Gastos[Monto],Gastos[Categoria],'Concentrado mensual'!$A33,Gastos[MES],F$30)</f>
        <v>0</v>
      </c>
      <c r="G33" s="20">
        <f>SUMIFS(Gastos[Monto],Gastos[Categoria],'Concentrado mensual'!$A33,Gastos[MES],G$30)</f>
        <v>0</v>
      </c>
      <c r="H33" s="20">
        <f>SUMIFS(Gastos[Monto],Gastos[Categoria],'Concentrado mensual'!$A33,Gastos[MES],H$30)</f>
        <v>0</v>
      </c>
      <c r="I33" s="20">
        <f>SUMIFS(Gastos[Monto],Gastos[Categoria],'Concentrado mensual'!$A33,Gastos[MES],I$30)</f>
        <v>0</v>
      </c>
      <c r="J33" s="20">
        <f>SUMIFS(Gastos[Monto],Gastos[Categoria],'Concentrado mensual'!$A33,Gastos[MES],J$30)</f>
        <v>0</v>
      </c>
      <c r="K33" s="20">
        <f>SUMIFS(Gastos[Monto],Gastos[Categoria],'Concentrado mensual'!$A33,Gastos[MES],K$30)</f>
        <v>0</v>
      </c>
      <c r="L33" s="20">
        <f>SUMIFS(Gastos[Monto],Gastos[Categoria],'Concentrado mensual'!$A33,Gastos[MES],L$30)</f>
        <v>0</v>
      </c>
      <c r="M33" s="20">
        <f>SUMIFS(Gastos[Monto],Gastos[Categoria],'Concentrado mensual'!$A33,Gastos[MES],M$30)</f>
        <v>0</v>
      </c>
    </row>
    <row r="34" spans="1:13" x14ac:dyDescent="0.25">
      <c r="A34" s="12" t="str">
        <v>MEDICO</v>
      </c>
      <c r="B34" s="20">
        <f>SUMIFS(Gastos[Monto],Gastos[Categoria],'Concentrado mensual'!$A34,Gastos[MES],B$30)</f>
        <v>500</v>
      </c>
      <c r="C34" s="20">
        <f>SUMIFS(Gastos[Monto],Gastos[Categoria],'Concentrado mensual'!$A34,Gastos[MES],C$30)</f>
        <v>0</v>
      </c>
      <c r="D34" s="20">
        <f>SUMIFS(Gastos[Monto],Gastos[Categoria],'Concentrado mensual'!$A34,Gastos[MES],D$30)</f>
        <v>0</v>
      </c>
      <c r="E34" s="20">
        <f>SUMIFS(Gastos[Monto],Gastos[Categoria],'Concentrado mensual'!$A34,Gastos[MES],E$30)</f>
        <v>0</v>
      </c>
      <c r="F34" s="20">
        <f>SUMIFS(Gastos[Monto],Gastos[Categoria],'Concentrado mensual'!$A34,Gastos[MES],F$30)</f>
        <v>0</v>
      </c>
      <c r="G34" s="20">
        <f>SUMIFS(Gastos[Monto],Gastos[Categoria],'Concentrado mensual'!$A34,Gastos[MES],G$30)</f>
        <v>0</v>
      </c>
      <c r="H34" s="20">
        <f>SUMIFS(Gastos[Monto],Gastos[Categoria],'Concentrado mensual'!$A34,Gastos[MES],H$30)</f>
        <v>0</v>
      </c>
      <c r="I34" s="20">
        <f>SUMIFS(Gastos[Monto],Gastos[Categoria],'Concentrado mensual'!$A34,Gastos[MES],I$30)</f>
        <v>0</v>
      </c>
      <c r="J34" s="20">
        <f>SUMIFS(Gastos[Monto],Gastos[Categoria],'Concentrado mensual'!$A34,Gastos[MES],J$30)</f>
        <v>0</v>
      </c>
      <c r="K34" s="20">
        <f>SUMIFS(Gastos[Monto],Gastos[Categoria],'Concentrado mensual'!$A34,Gastos[MES],K$30)</f>
        <v>0</v>
      </c>
      <c r="L34" s="20">
        <f>SUMIFS(Gastos[Monto],Gastos[Categoria],'Concentrado mensual'!$A34,Gastos[MES],L$30)</f>
        <v>0</v>
      </c>
      <c r="M34" s="20">
        <f>SUMIFS(Gastos[Monto],Gastos[Categoria],'Concentrado mensual'!$A34,Gastos[MES],M$30)</f>
        <v>0</v>
      </c>
    </row>
    <row r="35" spans="1:13" x14ac:dyDescent="0.25">
      <c r="A35" s="12"/>
      <c r="B35" s="20">
        <f>SUMIFS(Gastos[Monto],Gastos[Categoria],'Concentrado mensual'!$A35,Gastos[MES],B$30)</f>
        <v>0</v>
      </c>
      <c r="C35" s="20">
        <f>SUMIFS(Gastos[Monto],Gastos[Categoria],'Concentrado mensual'!$A35,Gastos[MES],C$30)</f>
        <v>0</v>
      </c>
      <c r="D35" s="20">
        <f>SUMIFS(Gastos[Monto],Gastos[Categoria],'Concentrado mensual'!$A35,Gastos[MES],D$30)</f>
        <v>0</v>
      </c>
      <c r="E35" s="20">
        <f>SUMIFS(Gastos[Monto],Gastos[Categoria],'Concentrado mensual'!$A35,Gastos[MES],E$30)</f>
        <v>0</v>
      </c>
      <c r="F35" s="20">
        <f>SUMIFS(Gastos[Monto],Gastos[Categoria],'Concentrado mensual'!$A35,Gastos[MES],F$30)</f>
        <v>0</v>
      </c>
      <c r="G35" s="20">
        <f>SUMIFS(Gastos[Monto],Gastos[Categoria],'Concentrado mensual'!$A35,Gastos[MES],G$30)</f>
        <v>0</v>
      </c>
      <c r="H35" s="20">
        <f>SUMIFS(Gastos[Monto],Gastos[Categoria],'Concentrado mensual'!$A35,Gastos[MES],H$30)</f>
        <v>0</v>
      </c>
      <c r="I35" s="20">
        <f>SUMIFS(Gastos[Monto],Gastos[Categoria],'Concentrado mensual'!$A35,Gastos[MES],I$30)</f>
        <v>0</v>
      </c>
      <c r="J35" s="20">
        <f>SUMIFS(Gastos[Monto],Gastos[Categoria],'Concentrado mensual'!$A35,Gastos[MES],J$30)</f>
        <v>0</v>
      </c>
      <c r="K35" s="20">
        <f>SUMIFS(Gastos[Monto],Gastos[Categoria],'Concentrado mensual'!$A35,Gastos[MES],K$30)</f>
        <v>0</v>
      </c>
      <c r="L35" s="20">
        <f>SUMIFS(Gastos[Monto],Gastos[Categoria],'Concentrado mensual'!$A35,Gastos[MES],L$30)</f>
        <v>0</v>
      </c>
      <c r="M35" s="20">
        <f>SUMIFS(Gastos[Monto],Gastos[Categoria],'Concentrado mensual'!$A35,Gastos[MES],M$30)</f>
        <v>0</v>
      </c>
    </row>
    <row r="36" spans="1:13" x14ac:dyDescent="0.25">
      <c r="A36" s="12"/>
      <c r="B36" s="20">
        <f>SUMIFS(Gastos[Monto],Gastos[Categoria],'Concentrado mensual'!$A36,Gastos[MES],B$30)</f>
        <v>0</v>
      </c>
      <c r="C36" s="20">
        <f>SUMIFS(Gastos[Monto],Gastos[Categoria],'Concentrado mensual'!$A36,Gastos[MES],C$30)</f>
        <v>0</v>
      </c>
      <c r="D36" s="20">
        <f>SUMIFS(Gastos[Monto],Gastos[Categoria],'Concentrado mensual'!$A36,Gastos[MES],D$30)</f>
        <v>0</v>
      </c>
      <c r="E36" s="20">
        <f>SUMIFS(Gastos[Monto],Gastos[Categoria],'Concentrado mensual'!$A36,Gastos[MES],E$30)</f>
        <v>0</v>
      </c>
      <c r="F36" s="20">
        <f>SUMIFS(Gastos[Monto],Gastos[Categoria],'Concentrado mensual'!$A36,Gastos[MES],F$30)</f>
        <v>0</v>
      </c>
      <c r="G36" s="20">
        <f>SUMIFS(Gastos[Monto],Gastos[Categoria],'Concentrado mensual'!$A36,Gastos[MES],G$30)</f>
        <v>0</v>
      </c>
      <c r="H36" s="20">
        <f>SUMIFS(Gastos[Monto],Gastos[Categoria],'Concentrado mensual'!$A36,Gastos[MES],H$30)</f>
        <v>0</v>
      </c>
      <c r="I36" s="20">
        <f>SUMIFS(Gastos[Monto],Gastos[Categoria],'Concentrado mensual'!$A36,Gastos[MES],I$30)</f>
        <v>0</v>
      </c>
      <c r="J36" s="20">
        <f>SUMIFS(Gastos[Monto],Gastos[Categoria],'Concentrado mensual'!$A36,Gastos[MES],J$30)</f>
        <v>0</v>
      </c>
      <c r="K36" s="20">
        <f>SUMIFS(Gastos[Monto],Gastos[Categoria],'Concentrado mensual'!$A36,Gastos[MES],K$30)</f>
        <v>0</v>
      </c>
      <c r="L36" s="20">
        <f>SUMIFS(Gastos[Monto],Gastos[Categoria],'Concentrado mensual'!$A36,Gastos[MES],L$30)</f>
        <v>0</v>
      </c>
      <c r="M36" s="20">
        <f>SUMIFS(Gastos[Monto],Gastos[Categoria],'Concentrado mensual'!$A36,Gastos[MES],M$30)</f>
        <v>0</v>
      </c>
    </row>
    <row r="37" spans="1:13" x14ac:dyDescent="0.25">
      <c r="A37" s="12"/>
      <c r="B37" s="20">
        <f>SUMIFS(Gastos[Monto],Gastos[Categoria],'Concentrado mensual'!$A37,Gastos[MES],B$30)</f>
        <v>0</v>
      </c>
      <c r="C37" s="20">
        <f>SUMIFS(Gastos[Monto],Gastos[Categoria],'Concentrado mensual'!$A37,Gastos[MES],C$30)</f>
        <v>0</v>
      </c>
      <c r="D37" s="20">
        <f>SUMIFS(Gastos[Monto],Gastos[Categoria],'Concentrado mensual'!$A37,Gastos[MES],D$30)</f>
        <v>0</v>
      </c>
      <c r="E37" s="20">
        <f>SUMIFS(Gastos[Monto],Gastos[Categoria],'Concentrado mensual'!$A37,Gastos[MES],E$30)</f>
        <v>0</v>
      </c>
      <c r="F37" s="20">
        <f>SUMIFS(Gastos[Monto],Gastos[Categoria],'Concentrado mensual'!$A37,Gastos[MES],F$30)</f>
        <v>0</v>
      </c>
      <c r="G37" s="20">
        <f>SUMIFS(Gastos[Monto],Gastos[Categoria],'Concentrado mensual'!$A37,Gastos[MES],G$30)</f>
        <v>0</v>
      </c>
      <c r="H37" s="20">
        <f>SUMIFS(Gastos[Monto],Gastos[Categoria],'Concentrado mensual'!$A37,Gastos[MES],H$30)</f>
        <v>0</v>
      </c>
      <c r="I37" s="20">
        <f>SUMIFS(Gastos[Monto],Gastos[Categoria],'Concentrado mensual'!$A37,Gastos[MES],I$30)</f>
        <v>0</v>
      </c>
      <c r="J37" s="20">
        <f>SUMIFS(Gastos[Monto],Gastos[Categoria],'Concentrado mensual'!$A37,Gastos[MES],J$30)</f>
        <v>0</v>
      </c>
      <c r="K37" s="20">
        <f>SUMIFS(Gastos[Monto],Gastos[Categoria],'Concentrado mensual'!$A37,Gastos[MES],K$30)</f>
        <v>0</v>
      </c>
      <c r="L37" s="20">
        <f>SUMIFS(Gastos[Monto],Gastos[Categoria],'Concentrado mensual'!$A37,Gastos[MES],L$30)</f>
        <v>0</v>
      </c>
      <c r="M37" s="20">
        <f>SUMIFS(Gastos[Monto],Gastos[Categoria],'Concentrado mensual'!$A37,Gastos[MES],M$30)</f>
        <v>0</v>
      </c>
    </row>
    <row r="38" spans="1:13" x14ac:dyDescent="0.25">
      <c r="A38" s="12"/>
      <c r="B38" s="20">
        <f>SUMIFS(Gastos[Monto],Gastos[Categoria],'Concentrado mensual'!$A38,Gastos[MES],B$30)</f>
        <v>0</v>
      </c>
      <c r="C38" s="20">
        <f>SUMIFS(Gastos[Monto],Gastos[Categoria],'Concentrado mensual'!$A38,Gastos[MES],C$30)</f>
        <v>0</v>
      </c>
      <c r="D38" s="20">
        <f>SUMIFS(Gastos[Monto],Gastos[Categoria],'Concentrado mensual'!$A38,Gastos[MES],D$30)</f>
        <v>0</v>
      </c>
      <c r="E38" s="20">
        <f>SUMIFS(Gastos[Monto],Gastos[Categoria],'Concentrado mensual'!$A38,Gastos[MES],E$30)</f>
        <v>0</v>
      </c>
      <c r="F38" s="20">
        <f>SUMIFS(Gastos[Monto],Gastos[Categoria],'Concentrado mensual'!$A38,Gastos[MES],F$30)</f>
        <v>0</v>
      </c>
      <c r="G38" s="20">
        <f>SUMIFS(Gastos[Monto],Gastos[Categoria],'Concentrado mensual'!$A38,Gastos[MES],G$30)</f>
        <v>0</v>
      </c>
      <c r="H38" s="20">
        <f>SUMIFS(Gastos[Monto],Gastos[Categoria],'Concentrado mensual'!$A38,Gastos[MES],H$30)</f>
        <v>0</v>
      </c>
      <c r="I38" s="20">
        <f>SUMIFS(Gastos[Monto],Gastos[Categoria],'Concentrado mensual'!$A38,Gastos[MES],I$30)</f>
        <v>0</v>
      </c>
      <c r="J38" s="20">
        <f>SUMIFS(Gastos[Monto],Gastos[Categoria],'Concentrado mensual'!$A38,Gastos[MES],J$30)</f>
        <v>0</v>
      </c>
      <c r="K38" s="20">
        <f>SUMIFS(Gastos[Monto],Gastos[Categoria],'Concentrado mensual'!$A38,Gastos[MES],K$30)</f>
        <v>0</v>
      </c>
      <c r="L38" s="20">
        <f>SUMIFS(Gastos[Monto],Gastos[Categoria],'Concentrado mensual'!$A38,Gastos[MES],L$30)</f>
        <v>0</v>
      </c>
      <c r="M38" s="20">
        <f>SUMIFS(Gastos[Monto],Gastos[Categoria],'Concentrado mensual'!$A38,Gastos[MES],M$30)</f>
        <v>0</v>
      </c>
    </row>
    <row r="39" spans="1:13" x14ac:dyDescent="0.25">
      <c r="A39" s="12"/>
      <c r="B39" s="20">
        <f>SUMIFS(Gastos[Monto],Gastos[Categoria],'Concentrado mensual'!$A39,Gastos[MES],B$30)</f>
        <v>0</v>
      </c>
      <c r="C39" s="20">
        <f>SUMIFS(Gastos[Monto],Gastos[Categoria],'Concentrado mensual'!$A39,Gastos[MES],C$30)</f>
        <v>0</v>
      </c>
      <c r="D39" s="20">
        <f>SUMIFS(Gastos[Monto],Gastos[Categoria],'Concentrado mensual'!$A39,Gastos[MES],D$30)</f>
        <v>0</v>
      </c>
      <c r="E39" s="20">
        <f>SUMIFS(Gastos[Monto],Gastos[Categoria],'Concentrado mensual'!$A39,Gastos[MES],E$30)</f>
        <v>0</v>
      </c>
      <c r="F39" s="20">
        <f>SUMIFS(Gastos[Monto],Gastos[Categoria],'Concentrado mensual'!$A39,Gastos[MES],F$30)</f>
        <v>0</v>
      </c>
      <c r="G39" s="20">
        <f>SUMIFS(Gastos[Monto],Gastos[Categoria],'Concentrado mensual'!$A39,Gastos[MES],G$30)</f>
        <v>0</v>
      </c>
      <c r="H39" s="20">
        <f>SUMIFS(Gastos[Monto],Gastos[Categoria],'Concentrado mensual'!$A39,Gastos[MES],H$30)</f>
        <v>0</v>
      </c>
      <c r="I39" s="20">
        <f>SUMIFS(Gastos[Monto],Gastos[Categoria],'Concentrado mensual'!$A39,Gastos[MES],I$30)</f>
        <v>0</v>
      </c>
      <c r="J39" s="20">
        <f>SUMIFS(Gastos[Monto],Gastos[Categoria],'Concentrado mensual'!$A39,Gastos[MES],J$30)</f>
        <v>0</v>
      </c>
      <c r="K39" s="20">
        <f>SUMIFS(Gastos[Monto],Gastos[Categoria],'Concentrado mensual'!$A39,Gastos[MES],K$30)</f>
        <v>0</v>
      </c>
      <c r="L39" s="20">
        <f>SUMIFS(Gastos[Monto],Gastos[Categoria],'Concentrado mensual'!$A39,Gastos[MES],L$30)</f>
        <v>0</v>
      </c>
      <c r="M39" s="20">
        <f>SUMIFS(Gastos[Monto],Gastos[Categoria],'Concentrado mensual'!$A39,Gastos[MES],M$30)</f>
        <v>0</v>
      </c>
    </row>
  </sheetData>
  <mergeCells count="12">
    <mergeCell ref="A26:M26"/>
    <mergeCell ref="A29:M29"/>
    <mergeCell ref="D2:E2"/>
    <mergeCell ref="D5:E5"/>
    <mergeCell ref="D7:E7"/>
    <mergeCell ref="D3:E3"/>
    <mergeCell ref="D6:E6"/>
    <mergeCell ref="D8:E8"/>
    <mergeCell ref="A18:M18"/>
    <mergeCell ref="A22:M22"/>
    <mergeCell ref="A5:C5"/>
    <mergeCell ref="A6:C6"/>
  </mergeCells>
  <phoneticPr fontId="2" type="noConversion"/>
  <conditionalFormatting sqref="B27:M27">
    <cfRule type="cellIs" dxfId="2" priority="3" operator="lessThan">
      <formula>0</formula>
    </cfRule>
  </conditionalFormatting>
  <conditionalFormatting sqref="A6:C6">
    <cfRule type="iconSet" priority="2">
      <iconSet iconSet="3Arrows">
        <cfvo type="percent" val="0"/>
        <cfvo type="num" val="0"/>
        <cfvo type="num" val="1" gte="0"/>
      </iconSet>
    </cfRule>
  </conditionalFormatting>
  <conditionalFormatting sqref="D8:E8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Gastos</vt:lpstr>
      <vt:lpstr>Ingresos</vt:lpstr>
      <vt:lpstr>Concentrado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2025-01-04T16:42:19Z</dcterms:created>
  <dcterms:modified xsi:type="dcterms:W3CDTF">2025-01-04T23:01:03Z</dcterms:modified>
</cp:coreProperties>
</file>